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10680" windowHeight="6660"/>
  </bookViews>
  <sheets>
    <sheet name="Resteals and Shoves" sheetId="5" r:id="rId1"/>
  </sheets>
  <calcPr calcId="124519"/>
</workbook>
</file>

<file path=xl/calcChain.xml><?xml version="1.0" encoding="utf-8"?>
<calcChain xmlns="http://schemas.openxmlformats.org/spreadsheetml/2006/main">
  <c r="E25" i="5"/>
  <c r="O26"/>
  <c r="E20"/>
  <c r="J21"/>
  <c r="J20"/>
  <c r="O23"/>
  <c r="O21"/>
  <c r="J15"/>
  <c r="O16"/>
  <c r="E15"/>
  <c r="J25"/>
  <c r="J14"/>
  <c r="J30" s="1"/>
  <c r="O17"/>
  <c r="E24" l="1"/>
  <c r="E30"/>
  <c r="J24"/>
  <c r="J26" s="1"/>
  <c r="J29" s="1"/>
  <c r="E16"/>
  <c r="O18"/>
  <c r="O25" s="1"/>
  <c r="O27" l="1"/>
  <c r="O29" s="1"/>
  <c r="O31"/>
  <c r="J28"/>
  <c r="E26"/>
  <c r="O30" l="1"/>
  <c r="E28"/>
  <c r="E29"/>
</calcChain>
</file>

<file path=xl/sharedStrings.xml><?xml version="1.0" encoding="utf-8"?>
<sst xmlns="http://schemas.openxmlformats.org/spreadsheetml/2006/main" count="57" uniqueCount="31">
  <si>
    <t>Open Range %</t>
  </si>
  <si>
    <t>Opener Call %</t>
  </si>
  <si>
    <t>How Often I am Called</t>
  </si>
  <si>
    <t>How Often I am Not Called</t>
  </si>
  <si>
    <t>Pot</t>
  </si>
  <si>
    <t>Effective Stack</t>
  </si>
  <si>
    <t>Fold %</t>
  </si>
  <si>
    <t>Single Call Range</t>
  </si>
  <si>
    <t>Left to Act</t>
  </si>
  <si>
    <t>Call %</t>
  </si>
  <si>
    <t>Win %</t>
  </si>
  <si>
    <t>Lose %</t>
  </si>
  <si>
    <t>EV as % of Stack</t>
  </si>
  <si>
    <t>BB</t>
  </si>
  <si>
    <t>If we shove and get folds</t>
  </si>
  <si>
    <t>If we shove, get called and win</t>
  </si>
  <si>
    <t>If we shove, get called and lose</t>
  </si>
  <si>
    <t>EV of a Shove</t>
  </si>
  <si>
    <t>EV of a Fold</t>
  </si>
  <si>
    <t>Your Stack</t>
  </si>
  <si>
    <t>Net EV of a Shove</t>
  </si>
  <si>
    <t>EV as # of BBs</t>
  </si>
  <si>
    <t>Calling a Shove</t>
  </si>
  <si>
    <t>If we call and win</t>
  </si>
  <si>
    <t>If we call and lose</t>
  </si>
  <si>
    <t>EV of a Call</t>
  </si>
  <si>
    <t>Shoving</t>
  </si>
  <si>
    <t>TournamentPokerEdge.com Shove/Call/Resteal EV Calculations</t>
  </si>
  <si>
    <t>Restealing</t>
  </si>
  <si>
    <t>Risk of Busto</t>
  </si>
  <si>
    <t>Pot Odds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</si>
</sst>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ck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n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rgb="FF92D050"/>
      </left>
      <right/>
      <top style="thin">
        <color rgb="FF92D050"/>
      </top>
      <bottom/>
      <diagonal/>
    </border>
    <border>
      <left/>
      <right style="thick">
        <color rgb="FF92D050"/>
      </right>
      <top style="thin">
        <color rgb="FF92D050"/>
      </top>
      <bottom/>
      <diagonal/>
    </border>
    <border>
      <left style="thin">
        <color rgb="FF92D050"/>
      </left>
      <right/>
      <top/>
      <bottom/>
      <diagonal/>
    </border>
    <border>
      <left/>
      <right style="thick">
        <color rgb="FF92D050"/>
      </right>
      <top/>
      <bottom/>
      <diagonal/>
    </border>
    <border>
      <left style="thin">
        <color rgb="FF92D050"/>
      </left>
      <right/>
      <top/>
      <bottom style="thick">
        <color rgb="FF92D050"/>
      </bottom>
      <diagonal/>
    </border>
    <border>
      <left/>
      <right style="thick">
        <color rgb="FF92D050"/>
      </right>
      <top/>
      <bottom style="thick">
        <color rgb="FF92D050"/>
      </bottom>
      <diagonal/>
    </border>
    <border>
      <left/>
      <right/>
      <top style="thin">
        <color rgb="FF92D050"/>
      </top>
      <bottom/>
      <diagonal/>
    </border>
    <border>
      <left/>
      <right/>
      <top/>
      <bottom style="thick">
        <color rgb="FF92D05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2" fillId="2" borderId="0" xfId="0" applyFont="1" applyFill="1" applyBorder="1"/>
    <xf numFmtId="0" fontId="0" fillId="2" borderId="0" xfId="0" applyFill="1" applyBorder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11" xfId="0" applyFill="1" applyBorder="1"/>
    <xf numFmtId="0" fontId="0" fillId="2" borderId="12" xfId="0" applyFill="1" applyBorder="1"/>
    <xf numFmtId="10" fontId="0" fillId="2" borderId="12" xfId="0" applyNumberFormat="1" applyFill="1" applyBorder="1"/>
    <xf numFmtId="0" fontId="2" fillId="2" borderId="12" xfId="0" applyFont="1" applyFill="1" applyBorder="1"/>
    <xf numFmtId="10" fontId="0" fillId="2" borderId="12" xfId="1" applyNumberFormat="1" applyFont="1" applyFill="1" applyBorder="1"/>
    <xf numFmtId="0" fontId="0" fillId="2" borderId="13" xfId="0" applyFill="1" applyBorder="1"/>
    <xf numFmtId="2" fontId="0" fillId="2" borderId="14" xfId="1" applyNumberFormat="1" applyFont="1" applyFill="1" applyBorder="1"/>
    <xf numFmtId="2" fontId="0" fillId="2" borderId="12" xfId="1" applyNumberFormat="1" applyFont="1" applyFill="1" applyBorder="1"/>
    <xf numFmtId="0" fontId="0" fillId="2" borderId="16" xfId="0" applyFill="1" applyBorder="1"/>
    <xf numFmtId="2" fontId="0" fillId="2" borderId="16" xfId="1" applyNumberFormat="1" applyFont="1" applyFill="1" applyBorder="1"/>
    <xf numFmtId="0" fontId="0" fillId="3" borderId="9" xfId="0" applyFill="1" applyBorder="1"/>
    <xf numFmtId="0" fontId="0" fillId="3" borderId="15" xfId="0" applyFill="1" applyBorder="1"/>
    <xf numFmtId="0" fontId="0" fillId="3" borderId="10" xfId="0" applyFill="1" applyBorder="1"/>
    <xf numFmtId="0" fontId="0" fillId="3" borderId="11" xfId="0" applyFill="1" applyBorder="1"/>
    <xf numFmtId="0" fontId="0" fillId="3" borderId="0" xfId="0" applyFill="1" applyBorder="1"/>
    <xf numFmtId="0" fontId="0" fillId="3" borderId="12" xfId="0" applyFill="1" applyBorder="1"/>
    <xf numFmtId="0" fontId="3" fillId="3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10" fontId="0" fillId="4" borderId="17" xfId="0" applyNumberFormat="1" applyFill="1" applyBorder="1"/>
    <xf numFmtId="0" fontId="0" fillId="5" borderId="17" xfId="0" applyFill="1" applyBorder="1"/>
    <xf numFmtId="10" fontId="0" fillId="4" borderId="17" xfId="1" applyNumberFormat="1" applyFont="1" applyFill="1" applyBorder="1"/>
    <xf numFmtId="0" fontId="0" fillId="6" borderId="17" xfId="0" applyFill="1" applyBorder="1"/>
    <xf numFmtId="10" fontId="0" fillId="6" borderId="17" xfId="0" applyNumberFormat="1" applyFill="1" applyBorder="1"/>
    <xf numFmtId="10" fontId="0" fillId="6" borderId="17" xfId="1" applyNumberFormat="1" applyFont="1" applyFill="1" applyBorder="1"/>
    <xf numFmtId="10" fontId="2" fillId="4" borderId="17" xfId="1" applyNumberFormat="1" applyFont="1" applyFill="1" applyBorder="1"/>
    <xf numFmtId="2" fontId="2" fillId="4" borderId="17" xfId="1" applyNumberFormat="1" applyFont="1" applyFill="1" applyBorder="1"/>
    <xf numFmtId="1" fontId="2" fillId="4" borderId="17" xfId="0" applyNumberFormat="1" applyFont="1" applyFill="1" applyBorder="1"/>
    <xf numFmtId="10" fontId="2" fillId="2" borderId="0" xfId="1" applyNumberFormat="1" applyFont="1" applyFill="1" applyBorder="1"/>
    <xf numFmtId="0" fontId="0" fillId="2" borderId="17" xfId="0" applyFill="1" applyBorder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Q35"/>
  <sheetViews>
    <sheetView tabSelected="1" zoomScale="110" zoomScaleNormal="110" workbookViewId="0">
      <selection activeCell="N26" sqref="N26"/>
    </sheetView>
  </sheetViews>
  <sheetFormatPr defaultRowHeight="15"/>
  <cols>
    <col min="1" max="2" width="3.7109375" style="2" customWidth="1"/>
    <col min="3" max="3" width="2.42578125" style="2" customWidth="1"/>
    <col min="4" max="4" width="28.85546875" style="2" customWidth="1"/>
    <col min="5" max="5" width="11.85546875" style="2" customWidth="1"/>
    <col min="6" max="6" width="2.28515625" style="2" customWidth="1"/>
    <col min="7" max="7" width="3.140625" style="2" customWidth="1"/>
    <col min="8" max="8" width="2.28515625" style="2" customWidth="1"/>
    <col min="9" max="9" width="28.85546875" style="2" customWidth="1"/>
    <col min="10" max="10" width="12.140625" style="2" customWidth="1"/>
    <col min="11" max="11" width="2.28515625" style="2" customWidth="1"/>
    <col min="12" max="12" width="3.140625" style="2" customWidth="1"/>
    <col min="13" max="13" width="2.28515625" style="2" customWidth="1"/>
    <col min="14" max="14" width="29.140625" style="2" bestFit="1" customWidth="1"/>
    <col min="15" max="15" width="12.140625" style="2" customWidth="1"/>
    <col min="16" max="16" width="2.28515625" style="2" customWidth="1"/>
    <col min="17" max="17" width="5.28515625" style="2" customWidth="1"/>
    <col min="18" max="16384" width="9.140625" style="2"/>
  </cols>
  <sheetData>
    <row r="2" spans="2:17"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5"/>
    </row>
    <row r="3" spans="2:17">
      <c r="B3" s="6"/>
      <c r="D3" s="1" t="s">
        <v>27</v>
      </c>
      <c r="Q3" s="7"/>
    </row>
    <row r="4" spans="2:17">
      <c r="B4" s="6"/>
      <c r="Q4" s="7"/>
    </row>
    <row r="5" spans="2:17" ht="6" customHeight="1">
      <c r="B5" s="6"/>
      <c r="C5" s="21"/>
      <c r="D5" s="22"/>
      <c r="E5" s="22"/>
      <c r="F5" s="23"/>
      <c r="H5" s="21"/>
      <c r="I5" s="22"/>
      <c r="J5" s="22"/>
      <c r="K5" s="23"/>
      <c r="M5" s="21"/>
      <c r="N5" s="22"/>
      <c r="O5" s="22"/>
      <c r="P5" s="23"/>
      <c r="Q5" s="7"/>
    </row>
    <row r="6" spans="2:17">
      <c r="B6" s="6"/>
      <c r="C6" s="24"/>
      <c r="D6" s="27" t="s">
        <v>26</v>
      </c>
      <c r="E6" s="25"/>
      <c r="F6" s="26"/>
      <c r="H6" s="24"/>
      <c r="I6" s="27" t="s">
        <v>22</v>
      </c>
      <c r="J6" s="25"/>
      <c r="K6" s="26"/>
      <c r="M6" s="24"/>
      <c r="N6" s="27" t="s">
        <v>28</v>
      </c>
      <c r="O6" s="25"/>
      <c r="P6" s="26"/>
      <c r="Q6" s="7"/>
    </row>
    <row r="7" spans="2:17" ht="6" customHeight="1">
      <c r="B7" s="6"/>
      <c r="C7" s="24"/>
      <c r="D7" s="27"/>
      <c r="E7" s="25"/>
      <c r="F7" s="26"/>
      <c r="H7" s="24"/>
      <c r="I7" s="27"/>
      <c r="J7" s="25"/>
      <c r="K7" s="26"/>
      <c r="M7" s="24"/>
      <c r="N7" s="27"/>
      <c r="O7" s="25"/>
      <c r="P7" s="26"/>
      <c r="Q7" s="7"/>
    </row>
    <row r="8" spans="2:17" ht="6" customHeight="1">
      <c r="B8" s="6"/>
      <c r="C8" s="11"/>
      <c r="D8" s="28"/>
      <c r="F8" s="12"/>
      <c r="H8" s="11"/>
      <c r="I8" s="28"/>
      <c r="K8" s="12"/>
      <c r="M8" s="11"/>
      <c r="N8" s="28"/>
      <c r="P8" s="12"/>
      <c r="Q8" s="7"/>
    </row>
    <row r="9" spans="2:17">
      <c r="B9" s="6"/>
      <c r="C9" s="11"/>
      <c r="D9" s="30" t="s">
        <v>4</v>
      </c>
      <c r="E9" s="32">
        <v>600</v>
      </c>
      <c r="F9" s="12"/>
      <c r="H9" s="11"/>
      <c r="I9" s="30" t="s">
        <v>4</v>
      </c>
      <c r="J9" s="32">
        <v>8500</v>
      </c>
      <c r="K9" s="12"/>
      <c r="M9" s="11"/>
      <c r="N9" s="30" t="s">
        <v>4</v>
      </c>
      <c r="O9" s="32">
        <v>600</v>
      </c>
      <c r="P9" s="12"/>
      <c r="Q9" s="7"/>
    </row>
    <row r="10" spans="2:17">
      <c r="B10" s="6"/>
      <c r="C10" s="11"/>
      <c r="D10" s="30" t="s">
        <v>19</v>
      </c>
      <c r="E10" s="32">
        <v>1000</v>
      </c>
      <c r="F10" s="12"/>
      <c r="H10" s="11"/>
      <c r="I10" s="30" t="s">
        <v>19</v>
      </c>
      <c r="J10" s="32">
        <v>57286</v>
      </c>
      <c r="K10" s="12"/>
      <c r="M10" s="11"/>
      <c r="N10" s="30" t="s">
        <v>19</v>
      </c>
      <c r="O10" s="32">
        <v>6250</v>
      </c>
      <c r="P10" s="12"/>
      <c r="Q10" s="7"/>
    </row>
    <row r="11" spans="2:17">
      <c r="B11" s="6"/>
      <c r="C11" s="11"/>
      <c r="D11" s="30" t="s">
        <v>13</v>
      </c>
      <c r="E11" s="32">
        <v>250</v>
      </c>
      <c r="F11" s="12"/>
      <c r="H11" s="11"/>
      <c r="I11" s="30" t="s">
        <v>13</v>
      </c>
      <c r="J11" s="32">
        <v>4000</v>
      </c>
      <c r="K11" s="12"/>
      <c r="M11" s="11"/>
      <c r="N11" s="30" t="s">
        <v>13</v>
      </c>
      <c r="O11" s="32">
        <v>250</v>
      </c>
      <c r="P11" s="12"/>
      <c r="Q11" s="7"/>
    </row>
    <row r="12" spans="2:17">
      <c r="B12" s="6"/>
      <c r="C12" s="11"/>
      <c r="D12" s="30" t="s">
        <v>5</v>
      </c>
      <c r="E12" s="32">
        <v>1000</v>
      </c>
      <c r="F12" s="12"/>
      <c r="H12" s="11"/>
      <c r="I12" s="30" t="s">
        <v>5</v>
      </c>
      <c r="J12" s="32">
        <v>42562</v>
      </c>
      <c r="K12" s="12"/>
      <c r="M12" s="11"/>
      <c r="N12" s="30" t="s">
        <v>5</v>
      </c>
      <c r="O12" s="32">
        <v>1000</v>
      </c>
      <c r="P12" s="12"/>
      <c r="Q12" s="7"/>
    </row>
    <row r="13" spans="2:17">
      <c r="B13" s="6"/>
      <c r="C13" s="11"/>
      <c r="D13" s="30" t="s">
        <v>7</v>
      </c>
      <c r="E13" s="33">
        <v>0.6</v>
      </c>
      <c r="F13" s="13"/>
      <c r="H13" s="11"/>
      <c r="I13" s="30" t="s">
        <v>10</v>
      </c>
      <c r="J13" s="34">
        <v>0.6</v>
      </c>
      <c r="K13" s="13"/>
      <c r="M13" s="11"/>
      <c r="N13" s="30" t="s">
        <v>0</v>
      </c>
      <c r="O13" s="34">
        <v>0.35</v>
      </c>
      <c r="P13" s="13"/>
      <c r="Q13" s="7"/>
    </row>
    <row r="14" spans="2:17">
      <c r="B14" s="6"/>
      <c r="C14" s="11"/>
      <c r="D14" s="30" t="s">
        <v>8</v>
      </c>
      <c r="E14" s="32">
        <v>1</v>
      </c>
      <c r="F14" s="12"/>
      <c r="H14" s="11"/>
      <c r="I14" s="30" t="s">
        <v>11</v>
      </c>
      <c r="J14" s="31">
        <f>1-J13</f>
        <v>0.4</v>
      </c>
      <c r="K14" s="12"/>
      <c r="M14" s="11"/>
      <c r="N14" s="30" t="s">
        <v>1</v>
      </c>
      <c r="O14" s="33">
        <v>0.35</v>
      </c>
      <c r="P14" s="12"/>
      <c r="Q14" s="7"/>
    </row>
    <row r="15" spans="2:17">
      <c r="B15" s="6"/>
      <c r="C15" s="11"/>
      <c r="D15" s="30" t="s">
        <v>9</v>
      </c>
      <c r="E15" s="29">
        <f>(1 - (1-E13)^E14)</f>
        <v>0.6</v>
      </c>
      <c r="F15" s="13"/>
      <c r="H15" s="11"/>
      <c r="I15" s="30" t="s">
        <v>30</v>
      </c>
      <c r="J15" s="31">
        <f>J12/(J9+J10)</f>
        <v>0.64697656036238715</v>
      </c>
      <c r="K15" s="13"/>
      <c r="M15" s="11"/>
      <c r="N15" s="30" t="s">
        <v>10</v>
      </c>
      <c r="O15" s="34">
        <v>0.33</v>
      </c>
      <c r="P15" s="13"/>
      <c r="Q15" s="7"/>
    </row>
    <row r="16" spans="2:17">
      <c r="B16" s="6"/>
      <c r="C16" s="11"/>
      <c r="D16" s="30" t="s">
        <v>6</v>
      </c>
      <c r="E16" s="29">
        <f>1-E15</f>
        <v>0.4</v>
      </c>
      <c r="F16" s="13"/>
      <c r="H16" s="11"/>
      <c r="K16" s="13"/>
      <c r="M16" s="11"/>
      <c r="N16" s="30" t="s">
        <v>11</v>
      </c>
      <c r="O16" s="29">
        <f>1-O15</f>
        <v>0.66999999999999993</v>
      </c>
      <c r="P16" s="13"/>
      <c r="Q16" s="7"/>
    </row>
    <row r="17" spans="2:17">
      <c r="B17" s="6"/>
      <c r="C17" s="11"/>
      <c r="D17" s="30" t="s">
        <v>10</v>
      </c>
      <c r="E17" s="33">
        <v>0.3</v>
      </c>
      <c r="F17" s="13"/>
      <c r="H17" s="11"/>
      <c r="K17" s="13"/>
      <c r="M17" s="11"/>
      <c r="N17" s="30" t="s">
        <v>3</v>
      </c>
      <c r="O17" s="29">
        <f>1-(O14/O13)</f>
        <v>0</v>
      </c>
      <c r="P17" s="13"/>
      <c r="Q17" s="7"/>
    </row>
    <row r="18" spans="2:17">
      <c r="B18" s="6"/>
      <c r="C18" s="11"/>
      <c r="D18" s="30" t="s">
        <v>11</v>
      </c>
      <c r="E18" s="29">
        <v>0.7</v>
      </c>
      <c r="F18" s="13"/>
      <c r="H18" s="11"/>
      <c r="K18" s="13"/>
      <c r="M18" s="11"/>
      <c r="N18" s="30" t="s">
        <v>2</v>
      </c>
      <c r="O18" s="29">
        <f>1-O17</f>
        <v>1</v>
      </c>
      <c r="P18" s="13"/>
      <c r="Q18" s="7"/>
    </row>
    <row r="19" spans="2:17">
      <c r="B19" s="6"/>
      <c r="C19" s="11"/>
      <c r="F19" s="12"/>
      <c r="H19" s="11"/>
      <c r="K19" s="12"/>
      <c r="M19" s="11"/>
      <c r="P19" s="12"/>
      <c r="Q19" s="7"/>
    </row>
    <row r="20" spans="2:17">
      <c r="B20" s="6"/>
      <c r="C20" s="11"/>
      <c r="D20" s="30" t="s">
        <v>14</v>
      </c>
      <c r="E20" s="39">
        <f>E9+E10</f>
        <v>1600</v>
      </c>
      <c r="F20" s="12"/>
      <c r="H20" s="11"/>
      <c r="I20" s="30" t="s">
        <v>23</v>
      </c>
      <c r="J20" s="32">
        <f>J9+J10</f>
        <v>65786</v>
      </c>
      <c r="K20" s="12"/>
      <c r="M20" s="11"/>
      <c r="P20" s="12"/>
      <c r="Q20" s="7"/>
    </row>
    <row r="21" spans="2:17">
      <c r="B21" s="6"/>
      <c r="C21" s="11"/>
      <c r="D21" s="30" t="s">
        <v>15</v>
      </c>
      <c r="E21" s="32">
        <v>2600</v>
      </c>
      <c r="F21" s="12"/>
      <c r="H21" s="11"/>
      <c r="I21" s="30" t="s">
        <v>24</v>
      </c>
      <c r="J21" s="39">
        <f>J10-J12</f>
        <v>14724</v>
      </c>
      <c r="K21" s="12"/>
      <c r="M21" s="11"/>
      <c r="N21" s="30" t="s">
        <v>14</v>
      </c>
      <c r="O21" s="39">
        <f>O9+O10</f>
        <v>6850</v>
      </c>
      <c r="P21" s="12"/>
      <c r="Q21" s="7"/>
    </row>
    <row r="22" spans="2:17">
      <c r="B22" s="6"/>
      <c r="C22" s="11"/>
      <c r="D22" s="30" t="s">
        <v>16</v>
      </c>
      <c r="E22" s="39">
        <v>0</v>
      </c>
      <c r="F22" s="12"/>
      <c r="H22" s="11"/>
      <c r="K22" s="12"/>
      <c r="M22" s="11"/>
      <c r="N22" s="30" t="s">
        <v>15</v>
      </c>
      <c r="O22" s="32">
        <v>2600</v>
      </c>
      <c r="P22" s="12"/>
      <c r="Q22" s="7"/>
    </row>
    <row r="23" spans="2:17">
      <c r="B23" s="6"/>
      <c r="C23" s="11"/>
      <c r="F23" s="12"/>
      <c r="H23" s="11"/>
      <c r="K23" s="12"/>
      <c r="M23" s="11"/>
      <c r="N23" s="30" t="s">
        <v>16</v>
      </c>
      <c r="O23" s="39">
        <f>O10-O12</f>
        <v>5250</v>
      </c>
      <c r="P23" s="12"/>
      <c r="Q23" s="7"/>
    </row>
    <row r="24" spans="2:17">
      <c r="B24" s="6"/>
      <c r="C24" s="11"/>
      <c r="D24" s="30" t="s">
        <v>17</v>
      </c>
      <c r="E24" s="37">
        <f>(E16*E20)+(E15*((E17*E21)+(E18*E22)))</f>
        <v>1108</v>
      </c>
      <c r="F24" s="14"/>
      <c r="H24" s="11"/>
      <c r="I24" s="30" t="s">
        <v>25</v>
      </c>
      <c r="J24" s="37">
        <f>(J13*J20)+(J14*J21)</f>
        <v>45361.2</v>
      </c>
      <c r="K24" s="14"/>
      <c r="M24" s="11"/>
      <c r="P24" s="14"/>
      <c r="Q24" s="7"/>
    </row>
    <row r="25" spans="2:17">
      <c r="B25" s="6"/>
      <c r="C25" s="11"/>
      <c r="D25" s="30" t="s">
        <v>18</v>
      </c>
      <c r="E25" s="37">
        <f>E10</f>
        <v>1000</v>
      </c>
      <c r="F25" s="12"/>
      <c r="H25" s="11"/>
      <c r="I25" s="30" t="s">
        <v>18</v>
      </c>
      <c r="J25" s="37">
        <f>J10</f>
        <v>57286</v>
      </c>
      <c r="K25" s="12"/>
      <c r="M25" s="11"/>
      <c r="N25" s="30" t="s">
        <v>17</v>
      </c>
      <c r="O25" s="37">
        <f>(O17*O21)+(O18*((O15*O22)+(O16*O23)))</f>
        <v>4375.5</v>
      </c>
      <c r="P25" s="12"/>
      <c r="Q25" s="7"/>
    </row>
    <row r="26" spans="2:17">
      <c r="B26" s="6"/>
      <c r="C26" s="11"/>
      <c r="D26" s="30" t="s">
        <v>20</v>
      </c>
      <c r="E26" s="37">
        <f>E24-E25</f>
        <v>108</v>
      </c>
      <c r="F26" s="12"/>
      <c r="H26" s="11"/>
      <c r="I26" s="30" t="s">
        <v>20</v>
      </c>
      <c r="J26" s="37">
        <f>J24-J25</f>
        <v>-11924.800000000003</v>
      </c>
      <c r="K26" s="12"/>
      <c r="M26" s="11"/>
      <c r="N26" s="30" t="s">
        <v>18</v>
      </c>
      <c r="O26" s="37">
        <f>O10</f>
        <v>6250</v>
      </c>
      <c r="P26" s="12"/>
      <c r="Q26" s="7"/>
    </row>
    <row r="27" spans="2:17">
      <c r="B27" s="6"/>
      <c r="C27" s="11"/>
      <c r="F27" s="12"/>
      <c r="H27" s="11"/>
      <c r="K27" s="12"/>
      <c r="M27" s="11"/>
      <c r="N27" s="30" t="s">
        <v>20</v>
      </c>
      <c r="O27" s="37">
        <f>O25-O26</f>
        <v>-1874.5</v>
      </c>
      <c r="P27" s="12"/>
      <c r="Q27" s="7"/>
    </row>
    <row r="28" spans="2:17">
      <c r="B28" s="6"/>
      <c r="C28" s="11"/>
      <c r="D28" s="30" t="s">
        <v>12</v>
      </c>
      <c r="E28" s="35">
        <f>E26/E10</f>
        <v>0.108</v>
      </c>
      <c r="F28" s="12"/>
      <c r="H28" s="11"/>
      <c r="I28" s="30" t="s">
        <v>12</v>
      </c>
      <c r="J28" s="35">
        <f>J26/J10</f>
        <v>-0.20816255280522297</v>
      </c>
      <c r="K28" s="12"/>
      <c r="M28" s="11"/>
      <c r="P28" s="12"/>
      <c r="Q28" s="7"/>
    </row>
    <row r="29" spans="2:17">
      <c r="B29" s="6"/>
      <c r="C29" s="11"/>
      <c r="D29" s="30" t="s">
        <v>21</v>
      </c>
      <c r="E29" s="36">
        <f>E26/E11</f>
        <v>0.432</v>
      </c>
      <c r="F29" s="15"/>
      <c r="H29" s="11"/>
      <c r="I29" s="30" t="s">
        <v>21</v>
      </c>
      <c r="J29" s="36">
        <f>J26/J11</f>
        <v>-2.9812000000000007</v>
      </c>
      <c r="K29" s="15"/>
      <c r="M29" s="11"/>
      <c r="N29" s="30" t="s">
        <v>12</v>
      </c>
      <c r="O29" s="35">
        <f>O27/O10</f>
        <v>-0.29992000000000002</v>
      </c>
      <c r="P29" s="15"/>
      <c r="Q29" s="7"/>
    </row>
    <row r="30" spans="2:17">
      <c r="B30" s="6"/>
      <c r="C30" s="11"/>
      <c r="D30" s="30" t="s">
        <v>29</v>
      </c>
      <c r="E30" s="35">
        <f>E15*E18</f>
        <v>0.42</v>
      </c>
      <c r="F30" s="18"/>
      <c r="H30" s="11"/>
      <c r="I30" s="30" t="s">
        <v>29</v>
      </c>
      <c r="J30" s="35">
        <f>J14</f>
        <v>0.4</v>
      </c>
      <c r="K30" s="18"/>
      <c r="M30" s="11"/>
      <c r="N30" s="30" t="s">
        <v>21</v>
      </c>
      <c r="O30" s="36">
        <f>O27/O11</f>
        <v>-7.4980000000000002</v>
      </c>
      <c r="P30" s="18"/>
      <c r="Q30" s="7"/>
    </row>
    <row r="31" spans="2:17">
      <c r="B31" s="6"/>
      <c r="C31" s="11"/>
      <c r="E31" s="38"/>
      <c r="F31" s="18"/>
      <c r="H31" s="11"/>
      <c r="J31" s="38"/>
      <c r="K31" s="18"/>
      <c r="M31" s="11"/>
      <c r="N31" s="30" t="s">
        <v>29</v>
      </c>
      <c r="O31" s="35">
        <f>O18*O16</f>
        <v>0.66999999999999993</v>
      </c>
      <c r="P31" s="18"/>
      <c r="Q31" s="7"/>
    </row>
    <row r="32" spans="2:17" ht="15.75" thickBot="1">
      <c r="B32" s="6"/>
      <c r="C32" s="16"/>
      <c r="D32" s="19"/>
      <c r="E32" s="20"/>
      <c r="F32" s="17"/>
      <c r="H32" s="16"/>
      <c r="I32" s="19"/>
      <c r="J32" s="20"/>
      <c r="K32" s="17"/>
      <c r="M32" s="16"/>
      <c r="N32" s="19"/>
      <c r="O32" s="20"/>
      <c r="P32" s="17"/>
      <c r="Q32" s="7"/>
    </row>
    <row r="33" spans="2:17" ht="15.75" thickTop="1">
      <c r="B33" s="6"/>
      <c r="Q33" s="7"/>
    </row>
    <row r="34" spans="2:17" ht="15.75" thickBot="1">
      <c r="B34" s="8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10"/>
    </row>
    <row r="35" spans="2:17" ht="15.75" thickTop="1"/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Resteals and Shoves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</dc:creator>
  <cp:lastModifiedBy>Diego</cp:lastModifiedBy>
  <dcterms:created xsi:type="dcterms:W3CDTF">2008-08-04T04:08:51Z</dcterms:created>
  <dcterms:modified xsi:type="dcterms:W3CDTF">2011-08-09T01:06:59Z</dcterms:modified>
</cp:coreProperties>
</file>